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348"/>
  </bookViews>
  <sheets>
    <sheet name="ВПО" sheetId="3" r:id="rId1"/>
  </sheets>
  <definedNames>
    <definedName name="_xlnm.Print_Titles" localSheetId="0">ВПО!$12:$14</definedName>
  </definedNames>
  <calcPr calcId="114210" fullCalcOnLoad="1"/>
</workbook>
</file>

<file path=xl/calcChain.xml><?xml version="1.0" encoding="utf-8"?>
<calcChain xmlns="http://schemas.openxmlformats.org/spreadsheetml/2006/main">
  <c r="O38" i="3"/>
  <c r="N38"/>
  <c r="L38"/>
  <c r="K38"/>
  <c r="H38"/>
  <c r="G38"/>
  <c r="F38"/>
  <c r="J37"/>
  <c r="M37"/>
  <c r="H37"/>
  <c r="F37"/>
  <c r="J36"/>
  <c r="M36"/>
  <c r="F36"/>
  <c r="J35"/>
  <c r="F35"/>
  <c r="J34"/>
  <c r="M34"/>
  <c r="F34"/>
  <c r="J33"/>
  <c r="M33"/>
  <c r="F33"/>
  <c r="J32"/>
  <c r="M32"/>
  <c r="F32"/>
  <c r="J31"/>
  <c r="M31"/>
  <c r="F31"/>
  <c r="J30"/>
  <c r="M30"/>
  <c r="G30"/>
  <c r="F30"/>
  <c r="J29"/>
  <c r="M29"/>
  <c r="F29"/>
  <c r="K28"/>
  <c r="J28"/>
  <c r="M28"/>
  <c r="G28"/>
  <c r="F28"/>
  <c r="J27"/>
  <c r="M27"/>
  <c r="F27"/>
  <c r="K26"/>
  <c r="J26"/>
  <c r="M26"/>
  <c r="G26"/>
  <c r="F26"/>
  <c r="J25"/>
  <c r="M25"/>
  <c r="F25"/>
  <c r="J24"/>
  <c r="M24"/>
  <c r="G24"/>
  <c r="F24"/>
  <c r="J23"/>
  <c r="M23"/>
  <c r="F23"/>
  <c r="J22"/>
  <c r="M22"/>
  <c r="F22"/>
  <c r="J21"/>
  <c r="M21"/>
  <c r="F21"/>
  <c r="J20"/>
  <c r="M20"/>
  <c r="G20"/>
  <c r="F20"/>
  <c r="J19"/>
  <c r="M19"/>
  <c r="F19"/>
  <c r="M18"/>
  <c r="J18"/>
  <c r="F18"/>
  <c r="J17"/>
  <c r="M17"/>
  <c r="G17"/>
  <c r="F17"/>
  <c r="J16"/>
  <c r="M16"/>
  <c r="G16"/>
  <c r="F16"/>
  <c r="J15"/>
  <c r="M15"/>
  <c r="G15"/>
  <c r="F15"/>
  <c r="M35"/>
  <c r="M38"/>
  <c r="J38"/>
</calcChain>
</file>

<file path=xl/sharedStrings.xml><?xml version="1.0" encoding="utf-8"?>
<sst xmlns="http://schemas.openxmlformats.org/spreadsheetml/2006/main" count="146" uniqueCount="71">
  <si>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</si>
  <si>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</si>
  <si>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</si>
  <si>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</si>
  <si>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</si>
  <si>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</si>
  <si>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</si>
  <si>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</si>
  <si>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</si>
  <si>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</si>
  <si>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</si>
  <si>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</si>
  <si>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</si>
  <si>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</si>
  <si>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</si>
  <si>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</si>
  <si>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</si>
  <si>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</si>
  <si>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</si>
  <si>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Придбання дитячих ліжок (ЗДО №6)</t>
  </si>
  <si>
    <t>Придбання будівельних матеріалів (ЗДО №10)</t>
  </si>
  <si>
    <t>Придбання господарських матеріалів (ЗДО №10)</t>
  </si>
  <si>
    <t>Придбання посуду (ЗДО №10)</t>
  </si>
  <si>
    <t>Придбання будівельних матеріалів (ЗДО №12)</t>
  </si>
  <si>
    <t>Придбання посуду (ЗДО №12)</t>
  </si>
  <si>
    <t>Придбання будівельних матеріалів (ЗДО №16)</t>
  </si>
  <si>
    <t>Придбання дитячих меблів (ЗДО №16)</t>
  </si>
  <si>
    <t>Придбання будівельних матеріалів для ремонту ЗДО</t>
  </si>
  <si>
    <t>Продукти харчування</t>
  </si>
  <si>
    <t>Проведення поточних ремонтів в закладах освіти</t>
  </si>
  <si>
    <t>Поточний ремонт покрівлі ЗДО №16</t>
  </si>
  <si>
    <t>Поточний ремонт першого поверха БДЮТС</t>
  </si>
  <si>
    <t>Прокладання мідного кабеля (вита пара) БДЮТС</t>
  </si>
  <si>
    <t>Послуги харчування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</si>
  <si>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</si>
  <si>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</si>
  <si>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</si>
  <si>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</si>
  <si>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Придбання вертикальної морозильної камери для ЗДО №16</t>
  </si>
  <si>
    <t>Придбання плит індукційних електричних для ЗДО №12</t>
  </si>
  <si>
    <t>Капітальний ремонт будівлі БДЮТС (для проживання ВПО)</t>
  </si>
  <si>
    <t>0613230</t>
  </si>
  <si>
    <r>
      <t xml:space="preserve">КОЛИ  І КИМ ЗАТВЕРДЖЕНА ПРОГРАМА  </t>
    </r>
    <r>
      <rPr>
        <u/>
        <sz val="14"/>
        <color indexed="8"/>
        <rFont val="Times New Roman"/>
        <family val="1"/>
        <charset val="204"/>
      </rPr>
      <t>Рішення сесії Червоноградської міської ради від 22.12.2022р. №1596</t>
    </r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</si>
  <si>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Відділ освіти Червоноградської міської ради</t>
    </r>
  </si>
  <si>
    <t>Планові обсяги фінансування на 2023 рік,   грн.</t>
  </si>
  <si>
    <t>кошти місцевого бюджету</t>
  </si>
  <si>
    <r>
      <t>використано 3867,3205 м</t>
    </r>
    <r>
      <rPr>
        <sz val="11"/>
        <rFont val="Calibri"/>
        <family val="2"/>
        <charset val="204"/>
      </rPr>
      <t>³</t>
    </r>
    <r>
      <rPr>
        <sz val="11"/>
        <rFont val="Calibri"/>
        <family val="2"/>
        <charset val="204"/>
      </rPr>
      <t xml:space="preserve"> води для водопостачання та водовідведення</t>
    </r>
  </si>
  <si>
    <t>використано 401,4072 Гкал теплової енергії для обігріву приміщень</t>
  </si>
  <si>
    <t>вивезено 35,3 т сміття з території проживання ВПО</t>
  </si>
  <si>
    <t>використано 179600,7 кВт електричної енергії для освітлення приміщень та інших потреб</t>
  </si>
  <si>
    <t>закуплено 11 чайників, 250 тарілок, 125 чашок, 5 мисок</t>
  </si>
  <si>
    <t>закуплено 28 комплектів шаф, 6 стелажів, 18 крісел дитячих</t>
  </si>
  <si>
    <t>проведено ремонти приміщень у ЗДО №№10, 12, 16, БДЮТС</t>
  </si>
  <si>
    <t>проведено ремонт покрівлі у ЗДО №16</t>
  </si>
  <si>
    <t>проведено ремонт приміщень у БДЮТС</t>
  </si>
  <si>
    <t>оплата послуг з гарячого харчування (приготування їжї для ВПО)</t>
  </si>
  <si>
    <t>закуплено 1 вертикальну морозильну камеру (заборгованість за 2022 рік)</t>
  </si>
  <si>
    <t>закуплено 2 плити (заборгованість за 2022 рік)</t>
  </si>
  <si>
    <t>проведено капітальний ремонт будівлі БДЮТС</t>
  </si>
  <si>
    <t>кошти переплановані на КЕКВ 2230 на оплату послуг з гарячого харчування</t>
  </si>
  <si>
    <t>закуплено 85 матраців, 85 ліжок</t>
  </si>
  <si>
    <t>придбані будівельні матеріали для проведення ремонтів</t>
  </si>
  <si>
    <t>придбані господарські матеріали для функціонування закладу</t>
  </si>
  <si>
    <t>закуплено 300 тарілок, 170 чашок, 100 вилок, 100 ложок</t>
  </si>
  <si>
    <t>Придбання меблів кухонних (ЗДО №12)</t>
  </si>
  <si>
    <t>прокладено мідний кабель для покращення локальної мережі для ВПО</t>
  </si>
  <si>
    <t>закуплено 4 комплекти меблів кухонних з мийкою та сушкою</t>
  </si>
  <si>
    <t>Касові видатки на 31.12.2023 року,  грн.</t>
  </si>
  <si>
    <t>спеціальний фонд</t>
  </si>
  <si>
    <t>ЩОДО ВИКОНАННЯ МІСЦЕВОЇ  ЦІЛЬОВОЇ ПРОГРАМИ  ЗА 2023 РІК</t>
  </si>
  <si>
    <r>
      <t xml:space="preserve">НАЗВА ПРОГРАМИ    </t>
    </r>
    <r>
      <rPr>
        <b/>
        <sz val="14"/>
        <color indexed="8"/>
        <rFont val="Times New Roman"/>
        <family val="1"/>
        <charset val="204"/>
      </rPr>
      <t>П</t>
    </r>
    <r>
      <rPr>
        <b/>
        <u/>
        <sz val="14"/>
        <color indexed="8"/>
        <rFont val="Times New Roman"/>
        <family val="1"/>
        <charset val="204"/>
      </rPr>
      <t>рограма підтримки внутрішньо переміщеним та/або евакуйованим особам у зв’язку із введенням воєнного стану на 2023 рік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</si>
</sst>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justify" wrapText="1"/>
    </xf>
    <xf numFmtId="0" fontId="13" fillId="0" borderId="0" xfId="0" applyFont="1"/>
    <xf numFmtId="0" fontId="17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17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view="pageBreakPreview" topLeftCell="A19" zoomScaleNormal="100" zoomScaleSheetLayoutView="100" workbookViewId="0">
      <selection activeCell="A8" sqref="A8:P8"/>
    </sheetView>
  </sheetViews>
  <sheetFormatPr defaultRowHeight="14.4"/>
  <cols>
    <col min="1" max="1" width="5" customWidth="1"/>
    <col min="2" max="2" width="34" customWidth="1"/>
    <col min="3" max="3" width="12.109375" customWidth="1"/>
    <col min="4" max="4" width="7.6640625" customWidth="1"/>
    <col min="5" max="5" width="10.33203125" customWidth="1"/>
    <col min="6" max="6" width="10.44140625" bestFit="1" customWidth="1"/>
    <col min="7" max="7" width="10.44140625" customWidth="1"/>
    <col min="8" max="8" width="9.6640625" customWidth="1"/>
    <col min="9" max="9" width="10" customWidth="1"/>
    <col min="10" max="10" width="11.6640625" customWidth="1"/>
    <col min="11" max="11" width="10.6640625" customWidth="1"/>
    <col min="12" max="12" width="10.33203125" customWidth="1"/>
    <col min="13" max="13" width="11.44140625" customWidth="1"/>
    <col min="14" max="14" width="9.6640625" customWidth="1"/>
    <col min="15" max="15" width="9.88671875" customWidth="1"/>
    <col min="16" max="16" width="25.109375" style="17" customWidth="1"/>
  </cols>
  <sheetData>
    <row r="1" spans="1:16" ht="15.6">
      <c r="O1" s="6" t="s">
        <v>15</v>
      </c>
      <c r="P1" s="16"/>
    </row>
    <row r="2" spans="1:16" ht="15.6">
      <c r="O2" s="27" t="s">
        <v>16</v>
      </c>
      <c r="P2" s="27"/>
    </row>
    <row r="3" spans="1:16" ht="15.6">
      <c r="O3" s="27" t="s">
        <v>17</v>
      </c>
      <c r="P3" s="27"/>
    </row>
    <row r="4" spans="1:16" ht="15.6">
      <c r="A4" s="32"/>
      <c r="B4" s="32"/>
      <c r="C4" s="32"/>
      <c r="D4" s="32"/>
      <c r="O4" s="27" t="s">
        <v>18</v>
      </c>
      <c r="P4" s="27"/>
    </row>
    <row r="6" spans="1:16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>
      <c r="A7" s="28" t="s">
        <v>69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28.5" customHeight="1">
      <c r="A8" s="30" t="s">
        <v>70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3.25" customHeight="1">
      <c r="A9" s="31" t="s">
        <v>42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24" customHeight="1">
      <c r="A10" s="35" t="s">
        <v>43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12"/>
    </row>
    <row r="11" spans="1:16" ht="7.5" customHeight="1">
      <c r="A11" s="3" t="s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s="14" customFormat="1" ht="43.2" customHeight="1">
      <c r="A12" s="36" t="s">
        <v>7</v>
      </c>
      <c r="B12" s="33" t="s">
        <v>0</v>
      </c>
      <c r="C12" s="38" t="s">
        <v>1</v>
      </c>
      <c r="D12" s="33" t="s">
        <v>2</v>
      </c>
      <c r="E12" s="34" t="s">
        <v>44</v>
      </c>
      <c r="F12" s="34"/>
      <c r="G12" s="34"/>
      <c r="H12" s="34"/>
      <c r="I12" s="34" t="s">
        <v>67</v>
      </c>
      <c r="J12" s="34"/>
      <c r="K12" s="34"/>
      <c r="L12" s="34"/>
      <c r="M12" s="34" t="s">
        <v>12</v>
      </c>
      <c r="N12" s="34" t="s">
        <v>13</v>
      </c>
      <c r="O12" s="34" t="s">
        <v>14</v>
      </c>
      <c r="P12" s="37" t="s">
        <v>11</v>
      </c>
    </row>
    <row r="13" spans="1:16" s="14" customFormat="1" ht="15.6">
      <c r="A13" s="36"/>
      <c r="B13" s="33"/>
      <c r="C13" s="38"/>
      <c r="D13" s="33"/>
      <c r="E13" s="34" t="s">
        <v>3</v>
      </c>
      <c r="F13" s="33" t="s">
        <v>4</v>
      </c>
      <c r="G13" s="33" t="s">
        <v>5</v>
      </c>
      <c r="H13" s="33"/>
      <c r="I13" s="34" t="s">
        <v>3</v>
      </c>
      <c r="J13" s="33" t="s">
        <v>4</v>
      </c>
      <c r="K13" s="33" t="s">
        <v>5</v>
      </c>
      <c r="L13" s="33"/>
      <c r="M13" s="34"/>
      <c r="N13" s="34"/>
      <c r="O13" s="34"/>
      <c r="P13" s="37"/>
    </row>
    <row r="14" spans="1:16" s="14" customFormat="1" ht="46.8">
      <c r="A14" s="36"/>
      <c r="B14" s="33"/>
      <c r="C14" s="38"/>
      <c r="D14" s="33"/>
      <c r="E14" s="34"/>
      <c r="F14" s="33"/>
      <c r="G14" s="18" t="s">
        <v>6</v>
      </c>
      <c r="H14" s="18" t="s">
        <v>68</v>
      </c>
      <c r="I14" s="34"/>
      <c r="J14" s="33"/>
      <c r="K14" s="18" t="s">
        <v>6</v>
      </c>
      <c r="L14" s="18" t="s">
        <v>68</v>
      </c>
      <c r="M14" s="34"/>
      <c r="N14" s="34"/>
      <c r="O14" s="34"/>
      <c r="P14" s="37"/>
    </row>
    <row r="15" spans="1:16" ht="47.25" customHeight="1">
      <c r="A15" s="19">
        <v>1</v>
      </c>
      <c r="B15" s="7" t="s">
        <v>19</v>
      </c>
      <c r="C15" s="8" t="s">
        <v>41</v>
      </c>
      <c r="D15" s="9">
        <v>2210</v>
      </c>
      <c r="E15" s="10" t="s">
        <v>45</v>
      </c>
      <c r="F15" s="15">
        <f t="shared" ref="F15:F37" si="0">G15+H15</f>
        <v>218960</v>
      </c>
      <c r="G15" s="15">
        <f>219000-40</f>
        <v>218960</v>
      </c>
      <c r="H15" s="15"/>
      <c r="I15" s="10" t="s">
        <v>45</v>
      </c>
      <c r="J15" s="25">
        <f t="shared" ref="J15:J37" si="1">K15+L15</f>
        <v>218960</v>
      </c>
      <c r="K15" s="15">
        <v>218960</v>
      </c>
      <c r="L15" s="25"/>
      <c r="M15" s="25">
        <f t="shared" ref="M15:M37" si="2">J15</f>
        <v>218960</v>
      </c>
      <c r="N15" s="11">
        <v>0</v>
      </c>
      <c r="O15" s="11">
        <v>0</v>
      </c>
      <c r="P15" s="20" t="s">
        <v>60</v>
      </c>
    </row>
    <row r="16" spans="1:16" ht="46.5" customHeight="1">
      <c r="A16" s="19">
        <v>2</v>
      </c>
      <c r="B16" s="7" t="s">
        <v>20</v>
      </c>
      <c r="C16" s="8" t="s">
        <v>41</v>
      </c>
      <c r="D16" s="9">
        <v>2210</v>
      </c>
      <c r="E16" s="10" t="s">
        <v>45</v>
      </c>
      <c r="F16" s="15">
        <f t="shared" si="0"/>
        <v>69941</v>
      </c>
      <c r="G16" s="15">
        <f>70000-59</f>
        <v>69941</v>
      </c>
      <c r="H16" s="15"/>
      <c r="I16" s="10" t="s">
        <v>45</v>
      </c>
      <c r="J16" s="25">
        <f t="shared" si="1"/>
        <v>69940.2</v>
      </c>
      <c r="K16" s="15">
        <v>69940.2</v>
      </c>
      <c r="L16" s="25"/>
      <c r="M16" s="25">
        <f t="shared" si="2"/>
        <v>69940.2</v>
      </c>
      <c r="N16" s="11">
        <v>0</v>
      </c>
      <c r="O16" s="11">
        <v>0</v>
      </c>
      <c r="P16" s="20" t="s">
        <v>61</v>
      </c>
    </row>
    <row r="17" spans="1:16" ht="46.5" customHeight="1">
      <c r="A17" s="19">
        <v>3</v>
      </c>
      <c r="B17" s="7" t="s">
        <v>21</v>
      </c>
      <c r="C17" s="8" t="s">
        <v>41</v>
      </c>
      <c r="D17" s="9">
        <v>2210</v>
      </c>
      <c r="E17" s="10" t="s">
        <v>45</v>
      </c>
      <c r="F17" s="15">
        <f t="shared" si="0"/>
        <v>4962</v>
      </c>
      <c r="G17" s="15">
        <f>5000-38</f>
        <v>4962</v>
      </c>
      <c r="H17" s="15"/>
      <c r="I17" s="10" t="s">
        <v>45</v>
      </c>
      <c r="J17" s="25">
        <f t="shared" si="1"/>
        <v>4962</v>
      </c>
      <c r="K17" s="15">
        <v>4962</v>
      </c>
      <c r="L17" s="25"/>
      <c r="M17" s="25">
        <f t="shared" si="2"/>
        <v>4962</v>
      </c>
      <c r="N17" s="11">
        <v>0</v>
      </c>
      <c r="O17" s="11">
        <v>0</v>
      </c>
      <c r="P17" s="20" t="s">
        <v>62</v>
      </c>
    </row>
    <row r="18" spans="1:16" ht="47.25" customHeight="1">
      <c r="A18" s="19">
        <v>4</v>
      </c>
      <c r="B18" s="7" t="s">
        <v>22</v>
      </c>
      <c r="C18" s="8" t="s">
        <v>41</v>
      </c>
      <c r="D18" s="9">
        <v>2210</v>
      </c>
      <c r="E18" s="10" t="s">
        <v>45</v>
      </c>
      <c r="F18" s="15">
        <f t="shared" si="0"/>
        <v>25000</v>
      </c>
      <c r="G18" s="15">
        <v>25000</v>
      </c>
      <c r="H18" s="15"/>
      <c r="I18" s="10" t="s">
        <v>45</v>
      </c>
      <c r="J18" s="25">
        <f t="shared" si="1"/>
        <v>25000</v>
      </c>
      <c r="K18" s="15">
        <v>25000</v>
      </c>
      <c r="L18" s="25"/>
      <c r="M18" s="25">
        <f t="shared" si="2"/>
        <v>25000</v>
      </c>
      <c r="N18" s="11">
        <v>0</v>
      </c>
      <c r="O18" s="11">
        <v>0</v>
      </c>
      <c r="P18" s="20" t="s">
        <v>63</v>
      </c>
    </row>
    <row r="19" spans="1:16" ht="49.5" customHeight="1">
      <c r="A19" s="19">
        <v>5</v>
      </c>
      <c r="B19" s="7" t="s">
        <v>23</v>
      </c>
      <c r="C19" s="8" t="s">
        <v>41</v>
      </c>
      <c r="D19" s="9">
        <v>2210</v>
      </c>
      <c r="E19" s="10" t="s">
        <v>45</v>
      </c>
      <c r="F19" s="15">
        <f t="shared" si="0"/>
        <v>100000</v>
      </c>
      <c r="G19" s="15">
        <v>100000</v>
      </c>
      <c r="H19" s="15"/>
      <c r="I19" s="10" t="s">
        <v>45</v>
      </c>
      <c r="J19" s="25">
        <f t="shared" si="1"/>
        <v>100000</v>
      </c>
      <c r="K19" s="15">
        <v>100000</v>
      </c>
      <c r="L19" s="25"/>
      <c r="M19" s="25">
        <f t="shared" si="2"/>
        <v>100000</v>
      </c>
      <c r="N19" s="11">
        <v>0</v>
      </c>
      <c r="O19" s="11">
        <v>0</v>
      </c>
      <c r="P19" s="20" t="s">
        <v>61</v>
      </c>
    </row>
    <row r="20" spans="1:16" ht="47.25" customHeight="1">
      <c r="A20" s="19">
        <v>6</v>
      </c>
      <c r="B20" s="7" t="s">
        <v>64</v>
      </c>
      <c r="C20" s="8" t="s">
        <v>41</v>
      </c>
      <c r="D20" s="9">
        <v>2210</v>
      </c>
      <c r="E20" s="10" t="s">
        <v>45</v>
      </c>
      <c r="F20" s="15">
        <f t="shared" si="0"/>
        <v>60000</v>
      </c>
      <c r="G20" s="15">
        <f>200000-140000</f>
        <v>60000</v>
      </c>
      <c r="H20" s="15"/>
      <c r="I20" s="10" t="s">
        <v>45</v>
      </c>
      <c r="J20" s="25">
        <f t="shared" si="1"/>
        <v>60000</v>
      </c>
      <c r="K20" s="15">
        <v>60000</v>
      </c>
      <c r="L20" s="25"/>
      <c r="M20" s="25">
        <f t="shared" si="2"/>
        <v>60000</v>
      </c>
      <c r="N20" s="11">
        <v>0</v>
      </c>
      <c r="O20" s="11">
        <v>0</v>
      </c>
      <c r="P20" s="20" t="s">
        <v>66</v>
      </c>
    </row>
    <row r="21" spans="1:16" ht="46.5" customHeight="1">
      <c r="A21" s="19">
        <v>7</v>
      </c>
      <c r="B21" s="7" t="s">
        <v>24</v>
      </c>
      <c r="C21" s="8" t="s">
        <v>41</v>
      </c>
      <c r="D21" s="9">
        <v>2210</v>
      </c>
      <c r="E21" s="10" t="s">
        <v>45</v>
      </c>
      <c r="F21" s="15">
        <f t="shared" si="0"/>
        <v>20000</v>
      </c>
      <c r="G21" s="15">
        <v>20000</v>
      </c>
      <c r="H21" s="15"/>
      <c r="I21" s="10" t="s">
        <v>45</v>
      </c>
      <c r="J21" s="25">
        <f t="shared" si="1"/>
        <v>20000</v>
      </c>
      <c r="K21" s="15">
        <v>20000</v>
      </c>
      <c r="L21" s="25"/>
      <c r="M21" s="25">
        <f t="shared" si="2"/>
        <v>20000</v>
      </c>
      <c r="N21" s="11">
        <v>0</v>
      </c>
      <c r="O21" s="11">
        <v>0</v>
      </c>
      <c r="P21" s="20" t="s">
        <v>50</v>
      </c>
    </row>
    <row r="22" spans="1:16" ht="54" customHeight="1">
      <c r="A22" s="19">
        <v>8</v>
      </c>
      <c r="B22" s="7" t="s">
        <v>25</v>
      </c>
      <c r="C22" s="8" t="s">
        <v>41</v>
      </c>
      <c r="D22" s="9">
        <v>2210</v>
      </c>
      <c r="E22" s="10" t="s">
        <v>45</v>
      </c>
      <c r="F22" s="15">
        <f t="shared" si="0"/>
        <v>100000</v>
      </c>
      <c r="G22" s="15">
        <v>100000</v>
      </c>
      <c r="H22" s="15"/>
      <c r="I22" s="10" t="s">
        <v>45</v>
      </c>
      <c r="J22" s="25">
        <f t="shared" si="1"/>
        <v>100000</v>
      </c>
      <c r="K22" s="15">
        <v>100000</v>
      </c>
      <c r="L22" s="25"/>
      <c r="M22" s="25">
        <f t="shared" si="2"/>
        <v>100000</v>
      </c>
      <c r="N22" s="11">
        <v>0</v>
      </c>
      <c r="O22" s="11">
        <v>0</v>
      </c>
      <c r="P22" s="20" t="s">
        <v>61</v>
      </c>
    </row>
    <row r="23" spans="1:16" ht="50.25" customHeight="1">
      <c r="A23" s="19">
        <v>9</v>
      </c>
      <c r="B23" s="7" t="s">
        <v>26</v>
      </c>
      <c r="C23" s="8" t="s">
        <v>41</v>
      </c>
      <c r="D23" s="9">
        <v>2210</v>
      </c>
      <c r="E23" s="10" t="s">
        <v>45</v>
      </c>
      <c r="F23" s="15">
        <f t="shared" si="0"/>
        <v>200000</v>
      </c>
      <c r="G23" s="15">
        <v>200000</v>
      </c>
      <c r="H23" s="15"/>
      <c r="I23" s="10" t="s">
        <v>45</v>
      </c>
      <c r="J23" s="25">
        <f t="shared" si="1"/>
        <v>200000</v>
      </c>
      <c r="K23" s="15">
        <v>200000</v>
      </c>
      <c r="L23" s="25"/>
      <c r="M23" s="25">
        <f t="shared" si="2"/>
        <v>200000</v>
      </c>
      <c r="N23" s="11">
        <v>0</v>
      </c>
      <c r="O23" s="11">
        <v>0</v>
      </c>
      <c r="P23" s="20" t="s">
        <v>51</v>
      </c>
    </row>
    <row r="24" spans="1:16" ht="50.25" customHeight="1">
      <c r="A24" s="19">
        <v>10</v>
      </c>
      <c r="B24" s="7" t="s">
        <v>27</v>
      </c>
      <c r="C24" s="8" t="s">
        <v>41</v>
      </c>
      <c r="D24" s="9">
        <v>2210</v>
      </c>
      <c r="E24" s="10" t="s">
        <v>45</v>
      </c>
      <c r="F24" s="15">
        <f t="shared" si="0"/>
        <v>274064</v>
      </c>
      <c r="G24" s="15">
        <f>362515-5052.87-15546-5497.13-46801-15651+59+38</f>
        <v>274064</v>
      </c>
      <c r="H24" s="15"/>
      <c r="I24" s="10" t="s">
        <v>45</v>
      </c>
      <c r="J24" s="25">
        <f t="shared" si="1"/>
        <v>274063.96000000002</v>
      </c>
      <c r="K24" s="15">
        <v>274063.96000000002</v>
      </c>
      <c r="L24" s="25"/>
      <c r="M24" s="25">
        <f t="shared" si="2"/>
        <v>274063.96000000002</v>
      </c>
      <c r="N24" s="11">
        <v>0</v>
      </c>
      <c r="O24" s="11">
        <v>0</v>
      </c>
      <c r="P24" s="20" t="s">
        <v>61</v>
      </c>
    </row>
    <row r="25" spans="1:16" ht="50.25" customHeight="1">
      <c r="A25" s="19">
        <v>11</v>
      </c>
      <c r="B25" s="7" t="s">
        <v>28</v>
      </c>
      <c r="C25" s="8" t="s">
        <v>41</v>
      </c>
      <c r="D25" s="9">
        <v>2230</v>
      </c>
      <c r="E25" s="10" t="s">
        <v>45</v>
      </c>
      <c r="F25" s="15">
        <f t="shared" si="0"/>
        <v>139000</v>
      </c>
      <c r="G25" s="15">
        <v>139000</v>
      </c>
      <c r="H25" s="15">
        <v>0</v>
      </c>
      <c r="I25" s="10" t="s">
        <v>45</v>
      </c>
      <c r="J25" s="25">
        <f t="shared" si="1"/>
        <v>126555.76</v>
      </c>
      <c r="K25" s="15">
        <v>126555.76</v>
      </c>
      <c r="L25" s="25">
        <v>0</v>
      </c>
      <c r="M25" s="25">
        <f t="shared" si="2"/>
        <v>126555.76</v>
      </c>
      <c r="N25" s="11">
        <v>0</v>
      </c>
      <c r="O25" s="11">
        <v>0</v>
      </c>
      <c r="P25" s="20" t="s">
        <v>55</v>
      </c>
    </row>
    <row r="26" spans="1:16" ht="49.5" customHeight="1">
      <c r="A26" s="19">
        <v>12</v>
      </c>
      <c r="B26" s="7" t="s">
        <v>29</v>
      </c>
      <c r="C26" s="8" t="s">
        <v>41</v>
      </c>
      <c r="D26" s="9">
        <v>2240</v>
      </c>
      <c r="E26" s="10" t="s">
        <v>45</v>
      </c>
      <c r="F26" s="15">
        <f t="shared" si="0"/>
        <v>797485</v>
      </c>
      <c r="G26" s="15">
        <f>290000*4-362515</f>
        <v>797485</v>
      </c>
      <c r="H26" s="15">
        <v>0</v>
      </c>
      <c r="I26" s="10" t="s">
        <v>45</v>
      </c>
      <c r="J26" s="25">
        <f>K26+L26</f>
        <v>736409.75</v>
      </c>
      <c r="K26" s="15">
        <f>596414.75+139995</f>
        <v>736409.75</v>
      </c>
      <c r="L26" s="25">
        <v>0</v>
      </c>
      <c r="M26" s="25">
        <f t="shared" si="2"/>
        <v>736409.75</v>
      </c>
      <c r="N26" s="11">
        <v>0</v>
      </c>
      <c r="O26" s="11">
        <v>0</v>
      </c>
      <c r="P26" s="20" t="s">
        <v>52</v>
      </c>
    </row>
    <row r="27" spans="1:16" ht="50.25" customHeight="1">
      <c r="A27" s="19">
        <v>13</v>
      </c>
      <c r="B27" s="7" t="s">
        <v>30</v>
      </c>
      <c r="C27" s="8" t="s">
        <v>41</v>
      </c>
      <c r="D27" s="9">
        <v>2240</v>
      </c>
      <c r="E27" s="10" t="s">
        <v>45</v>
      </c>
      <c r="F27" s="15">
        <f t="shared" si="0"/>
        <v>160000</v>
      </c>
      <c r="G27" s="15">
        <v>160000</v>
      </c>
      <c r="H27" s="15">
        <v>0</v>
      </c>
      <c r="I27" s="10" t="s">
        <v>45</v>
      </c>
      <c r="J27" s="25">
        <f t="shared" si="1"/>
        <v>160000</v>
      </c>
      <c r="K27" s="15">
        <v>160000</v>
      </c>
      <c r="L27" s="25">
        <v>0</v>
      </c>
      <c r="M27" s="25">
        <f t="shared" si="2"/>
        <v>160000</v>
      </c>
      <c r="N27" s="11">
        <v>0</v>
      </c>
      <c r="O27" s="11">
        <v>0</v>
      </c>
      <c r="P27" s="20" t="s">
        <v>53</v>
      </c>
    </row>
    <row r="28" spans="1:16" ht="49.5" customHeight="1">
      <c r="A28" s="19">
        <v>14</v>
      </c>
      <c r="B28" s="7" t="s">
        <v>31</v>
      </c>
      <c r="C28" s="8" t="s">
        <v>41</v>
      </c>
      <c r="D28" s="9">
        <v>2240</v>
      </c>
      <c r="E28" s="10" t="s">
        <v>45</v>
      </c>
      <c r="F28" s="15">
        <f t="shared" si="0"/>
        <v>45000</v>
      </c>
      <c r="G28" s="15">
        <f>195000-150000</f>
        <v>45000</v>
      </c>
      <c r="H28" s="15">
        <v>0</v>
      </c>
      <c r="I28" s="10" t="s">
        <v>45</v>
      </c>
      <c r="J28" s="25">
        <f t="shared" si="1"/>
        <v>41535</v>
      </c>
      <c r="K28" s="15">
        <f>3400+38135</f>
        <v>41535</v>
      </c>
      <c r="L28" s="25">
        <v>0</v>
      </c>
      <c r="M28" s="25">
        <f t="shared" si="2"/>
        <v>41535</v>
      </c>
      <c r="N28" s="11">
        <v>0</v>
      </c>
      <c r="O28" s="11">
        <v>0</v>
      </c>
      <c r="P28" s="20" t="s">
        <v>54</v>
      </c>
    </row>
    <row r="29" spans="1:16" ht="48.75" customHeight="1">
      <c r="A29" s="19">
        <v>15</v>
      </c>
      <c r="B29" s="7" t="s">
        <v>32</v>
      </c>
      <c r="C29" s="8" t="s">
        <v>41</v>
      </c>
      <c r="D29" s="9">
        <v>2240</v>
      </c>
      <c r="E29" s="10" t="s">
        <v>45</v>
      </c>
      <c r="F29" s="15">
        <f t="shared" si="0"/>
        <v>20000</v>
      </c>
      <c r="G29" s="15">
        <v>20000</v>
      </c>
      <c r="H29" s="15">
        <v>0</v>
      </c>
      <c r="I29" s="10" t="s">
        <v>45</v>
      </c>
      <c r="J29" s="25">
        <f t="shared" si="1"/>
        <v>20000</v>
      </c>
      <c r="K29" s="15">
        <v>20000</v>
      </c>
      <c r="L29" s="25">
        <v>0</v>
      </c>
      <c r="M29" s="25">
        <f t="shared" si="2"/>
        <v>20000</v>
      </c>
      <c r="N29" s="11">
        <v>0</v>
      </c>
      <c r="O29" s="11">
        <v>0</v>
      </c>
      <c r="P29" s="20" t="s">
        <v>65</v>
      </c>
    </row>
    <row r="30" spans="1:16" ht="62.25" customHeight="1">
      <c r="A30" s="19">
        <v>16</v>
      </c>
      <c r="B30" s="7" t="s">
        <v>33</v>
      </c>
      <c r="C30" s="8" t="s">
        <v>41</v>
      </c>
      <c r="D30" s="9">
        <v>2240</v>
      </c>
      <c r="E30" s="10" t="s">
        <v>45</v>
      </c>
      <c r="F30" s="15">
        <f t="shared" si="0"/>
        <v>67500</v>
      </c>
      <c r="G30" s="15">
        <f>240000-139000-13500-20000</f>
        <v>67500</v>
      </c>
      <c r="H30" s="15">
        <v>0</v>
      </c>
      <c r="I30" s="10" t="s">
        <v>45</v>
      </c>
      <c r="J30" s="25">
        <f t="shared" si="1"/>
        <v>0</v>
      </c>
      <c r="K30" s="15">
        <v>0</v>
      </c>
      <c r="L30" s="25">
        <v>0</v>
      </c>
      <c r="M30" s="25">
        <f t="shared" si="2"/>
        <v>0</v>
      </c>
      <c r="N30" s="11">
        <v>0</v>
      </c>
      <c r="O30" s="11">
        <v>0</v>
      </c>
      <c r="P30" s="20" t="s">
        <v>59</v>
      </c>
    </row>
    <row r="31" spans="1:16" ht="50.25" customHeight="1">
      <c r="A31" s="19">
        <v>17</v>
      </c>
      <c r="B31" s="7" t="s">
        <v>34</v>
      </c>
      <c r="C31" s="8" t="s">
        <v>41</v>
      </c>
      <c r="D31" s="9">
        <v>2271</v>
      </c>
      <c r="E31" s="10" t="s">
        <v>45</v>
      </c>
      <c r="F31" s="15">
        <f t="shared" si="0"/>
        <v>2119100</v>
      </c>
      <c r="G31" s="15">
        <v>2119100</v>
      </c>
      <c r="H31" s="15">
        <v>0</v>
      </c>
      <c r="I31" s="10" t="s">
        <v>45</v>
      </c>
      <c r="J31" s="25">
        <f t="shared" si="1"/>
        <v>1981522.35</v>
      </c>
      <c r="K31" s="15">
        <v>1981522.35</v>
      </c>
      <c r="L31" s="25">
        <v>0</v>
      </c>
      <c r="M31" s="25">
        <f t="shared" si="2"/>
        <v>1981522.35</v>
      </c>
      <c r="N31" s="11">
        <v>0</v>
      </c>
      <c r="O31" s="11">
        <v>0</v>
      </c>
      <c r="P31" s="20" t="s">
        <v>47</v>
      </c>
    </row>
    <row r="32" spans="1:16" ht="48" customHeight="1">
      <c r="A32" s="19">
        <v>18</v>
      </c>
      <c r="B32" s="7" t="s">
        <v>35</v>
      </c>
      <c r="C32" s="8" t="s">
        <v>41</v>
      </c>
      <c r="D32" s="9">
        <v>2272</v>
      </c>
      <c r="E32" s="10" t="s">
        <v>45</v>
      </c>
      <c r="F32" s="15">
        <f t="shared" si="0"/>
        <v>282100</v>
      </c>
      <c r="G32" s="15">
        <v>282100</v>
      </c>
      <c r="H32" s="15">
        <v>0</v>
      </c>
      <c r="I32" s="10" t="s">
        <v>45</v>
      </c>
      <c r="J32" s="25">
        <f t="shared" si="1"/>
        <v>168738.89</v>
      </c>
      <c r="K32" s="15">
        <v>168738.89</v>
      </c>
      <c r="L32" s="25">
        <v>0</v>
      </c>
      <c r="M32" s="25">
        <f t="shared" si="2"/>
        <v>168738.89</v>
      </c>
      <c r="N32" s="11">
        <v>0</v>
      </c>
      <c r="O32" s="11">
        <v>0</v>
      </c>
      <c r="P32" s="20" t="s">
        <v>46</v>
      </c>
    </row>
    <row r="33" spans="1:16" ht="60.75" customHeight="1">
      <c r="A33" s="19">
        <v>19</v>
      </c>
      <c r="B33" s="7" t="s">
        <v>36</v>
      </c>
      <c r="C33" s="8" t="s">
        <v>41</v>
      </c>
      <c r="D33" s="9">
        <v>2273</v>
      </c>
      <c r="E33" s="10" t="s">
        <v>45</v>
      </c>
      <c r="F33" s="15">
        <f t="shared" si="0"/>
        <v>1200000</v>
      </c>
      <c r="G33" s="15">
        <v>1200000</v>
      </c>
      <c r="H33" s="15">
        <v>0</v>
      </c>
      <c r="I33" s="10" t="s">
        <v>45</v>
      </c>
      <c r="J33" s="25">
        <f t="shared" si="1"/>
        <v>1151442.33</v>
      </c>
      <c r="K33" s="15">
        <v>1151442.33</v>
      </c>
      <c r="L33" s="25">
        <v>0</v>
      </c>
      <c r="M33" s="25">
        <f t="shared" si="2"/>
        <v>1151442.33</v>
      </c>
      <c r="N33" s="11">
        <v>0</v>
      </c>
      <c r="O33" s="11">
        <v>0</v>
      </c>
      <c r="P33" s="20" t="s">
        <v>49</v>
      </c>
    </row>
    <row r="34" spans="1:16" ht="53.25" customHeight="1">
      <c r="A34" s="19">
        <v>20</v>
      </c>
      <c r="B34" s="7" t="s">
        <v>37</v>
      </c>
      <c r="C34" s="8" t="s">
        <v>41</v>
      </c>
      <c r="D34" s="9">
        <v>2275</v>
      </c>
      <c r="E34" s="10" t="s">
        <v>45</v>
      </c>
      <c r="F34" s="15">
        <f t="shared" si="0"/>
        <v>122700</v>
      </c>
      <c r="G34" s="15">
        <v>122700</v>
      </c>
      <c r="H34" s="15">
        <v>0</v>
      </c>
      <c r="I34" s="10" t="s">
        <v>45</v>
      </c>
      <c r="J34" s="25">
        <f t="shared" si="1"/>
        <v>32095.96</v>
      </c>
      <c r="K34" s="15">
        <v>32095.96</v>
      </c>
      <c r="L34" s="25">
        <v>0</v>
      </c>
      <c r="M34" s="25">
        <f t="shared" si="2"/>
        <v>32095.96</v>
      </c>
      <c r="N34" s="11">
        <v>0</v>
      </c>
      <c r="O34" s="11">
        <v>0</v>
      </c>
      <c r="P34" s="20" t="s">
        <v>48</v>
      </c>
    </row>
    <row r="35" spans="1:16" ht="58.5" customHeight="1">
      <c r="A35" s="19">
        <v>21</v>
      </c>
      <c r="B35" s="7" t="s">
        <v>38</v>
      </c>
      <c r="C35" s="8" t="s">
        <v>41</v>
      </c>
      <c r="D35" s="9">
        <v>3110</v>
      </c>
      <c r="E35" s="10" t="s">
        <v>45</v>
      </c>
      <c r="F35" s="15">
        <f t="shared" si="0"/>
        <v>14899</v>
      </c>
      <c r="G35" s="15">
        <v>0</v>
      </c>
      <c r="H35" s="15">
        <v>14899</v>
      </c>
      <c r="I35" s="10" t="s">
        <v>45</v>
      </c>
      <c r="J35" s="25">
        <f t="shared" si="1"/>
        <v>14899</v>
      </c>
      <c r="K35" s="15"/>
      <c r="L35" s="25">
        <v>14899</v>
      </c>
      <c r="M35" s="25">
        <f t="shared" si="2"/>
        <v>14899</v>
      </c>
      <c r="N35" s="11">
        <v>0</v>
      </c>
      <c r="O35" s="11">
        <v>0</v>
      </c>
      <c r="P35" s="20" t="s">
        <v>56</v>
      </c>
    </row>
    <row r="36" spans="1:16" ht="52.5" customHeight="1">
      <c r="A36" s="19">
        <v>22</v>
      </c>
      <c r="B36" s="7" t="s">
        <v>39</v>
      </c>
      <c r="C36" s="8" t="s">
        <v>41</v>
      </c>
      <c r="D36" s="9">
        <v>3110</v>
      </c>
      <c r="E36" s="10" t="s">
        <v>45</v>
      </c>
      <c r="F36" s="15">
        <f t="shared" si="0"/>
        <v>45020</v>
      </c>
      <c r="G36" s="15">
        <v>0</v>
      </c>
      <c r="H36" s="15">
        <v>45020</v>
      </c>
      <c r="I36" s="10" t="s">
        <v>45</v>
      </c>
      <c r="J36" s="25">
        <f t="shared" si="1"/>
        <v>45020</v>
      </c>
      <c r="K36" s="15"/>
      <c r="L36" s="25">
        <v>45020</v>
      </c>
      <c r="M36" s="25">
        <f t="shared" si="2"/>
        <v>45020</v>
      </c>
      <c r="N36" s="11">
        <v>0</v>
      </c>
      <c r="O36" s="11">
        <v>0</v>
      </c>
      <c r="P36" s="20" t="s">
        <v>57</v>
      </c>
    </row>
    <row r="37" spans="1:16" ht="50.25" customHeight="1">
      <c r="A37" s="19">
        <v>23</v>
      </c>
      <c r="B37" s="7" t="s">
        <v>40</v>
      </c>
      <c r="C37" s="8" t="s">
        <v>41</v>
      </c>
      <c r="D37" s="9">
        <v>3132</v>
      </c>
      <c r="E37" s="10" t="s">
        <v>45</v>
      </c>
      <c r="F37" s="15">
        <f t="shared" si="0"/>
        <v>710000</v>
      </c>
      <c r="G37" s="15">
        <v>0</v>
      </c>
      <c r="H37" s="15">
        <f>560000+150000</f>
        <v>710000</v>
      </c>
      <c r="I37" s="10" t="s">
        <v>45</v>
      </c>
      <c r="J37" s="25">
        <f t="shared" si="1"/>
        <v>709464.55</v>
      </c>
      <c r="K37" s="15"/>
      <c r="L37" s="25">
        <v>709464.55</v>
      </c>
      <c r="M37" s="25">
        <f t="shared" si="2"/>
        <v>709464.55</v>
      </c>
      <c r="N37" s="11">
        <v>0</v>
      </c>
      <c r="O37" s="11">
        <v>0</v>
      </c>
      <c r="P37" s="20" t="s">
        <v>58</v>
      </c>
    </row>
    <row r="38" spans="1:16" s="13" customFormat="1" ht="24" customHeight="1">
      <c r="A38" s="21"/>
      <c r="B38" s="22" t="s">
        <v>9</v>
      </c>
      <c r="C38" s="21"/>
      <c r="D38" s="21"/>
      <c r="E38" s="21"/>
      <c r="F38" s="23">
        <f>SUM(F15:F37)</f>
        <v>6795731</v>
      </c>
      <c r="G38" s="23">
        <f>SUM(G15:G37)</f>
        <v>6025812</v>
      </c>
      <c r="H38" s="23">
        <f>SUM(H15:H37)</f>
        <v>769919</v>
      </c>
      <c r="I38" s="21"/>
      <c r="J38" s="26">
        <f t="shared" ref="J38:O38" si="3">SUM(J15:J37)</f>
        <v>6260609.75</v>
      </c>
      <c r="K38" s="23">
        <f t="shared" si="3"/>
        <v>5491226.2000000002</v>
      </c>
      <c r="L38" s="26">
        <f t="shared" si="3"/>
        <v>769383.55</v>
      </c>
      <c r="M38" s="26">
        <f t="shared" si="3"/>
        <v>6260609.75</v>
      </c>
      <c r="N38" s="22">
        <f t="shared" si="3"/>
        <v>0</v>
      </c>
      <c r="O38" s="22">
        <f t="shared" si="3"/>
        <v>0</v>
      </c>
      <c r="P38" s="24"/>
    </row>
    <row r="41" spans="1:16" ht="18">
      <c r="B41" s="5"/>
      <c r="C41" s="1"/>
      <c r="D41" s="1"/>
      <c r="E41" s="1"/>
      <c r="F41" s="1"/>
      <c r="G41" s="1"/>
      <c r="H41" s="4"/>
      <c r="I41" s="2"/>
      <c r="J41" s="2"/>
    </row>
  </sheetData>
  <mergeCells count="25">
    <mergeCell ref="O2:P2"/>
    <mergeCell ref="O3:P3"/>
    <mergeCell ref="A10:O10"/>
    <mergeCell ref="A12:A14"/>
    <mergeCell ref="M12:M14"/>
    <mergeCell ref="N12:N14"/>
    <mergeCell ref="O12:O14"/>
    <mergeCell ref="P12:P14"/>
    <mergeCell ref="B12:B14"/>
    <mergeCell ref="C12:C14"/>
    <mergeCell ref="G13:H13"/>
    <mergeCell ref="I13:I14"/>
    <mergeCell ref="J13:J14"/>
    <mergeCell ref="I12:L12"/>
    <mergeCell ref="K13:L13"/>
    <mergeCell ref="D12:D14"/>
    <mergeCell ref="E12:H12"/>
    <mergeCell ref="E13:E14"/>
    <mergeCell ref="F13:F14"/>
    <mergeCell ref="O4:P4"/>
    <mergeCell ref="A6:P6"/>
    <mergeCell ref="A8:P8"/>
    <mergeCell ref="A9:P9"/>
    <mergeCell ref="A7:P7"/>
    <mergeCell ref="A4:D4"/>
  </mergeCells>
  <phoneticPr fontId="19" type="noConversion"/>
  <pageMargins left="0.31496062992125984" right="0.31496062992125984" top="0.74803149606299213" bottom="0.74803149606299213" header="0.31496062992125984" footer="0.31496062992125984"/>
  <pageSetup paperSize="9" scale="7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ВПО</vt:lpstr>
      <vt:lpstr>ВПО!Заголовки_для_печати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2024-03-12T12:18:42Z</cp:lastPrinted>
  <dcterms:created xsi:type="dcterms:W3CDTF">2021-03-04T13:41:37Z</dcterms:created>
  <dcterms:modified xsi:type="dcterms:W3CDTF">2024-03-13T09:24:40Z</dcterms:modified>
</cp:coreProperties>
</file>